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80" windowWidth="1642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<sst xmlns="http://schemas.openxmlformats.org/spreadsheetml/2006/main" count="76" uniqueCount="75">
  <si>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Last Sale:</t>
  </si>
  <si>
    <t>Change Net/%:</t>
  </si>
  <si>
    <t>1 Year Target:</t>
  </si>
  <si>
    <t>Today's High/Low:</t>
  </si>
  <si>
    <t>Share Volume:</t>
  </si>
  <si>
    <t>Previous Close:</t>
  </si>
  <si>
    <t>52 Week High /Low:</t>
  </si>
  <si>
    <t>Total Shares Outstanding (TSO)</t>
  </si>
  <si>
    <t>P/E Ratio:</t>
  </si>
  <si>
    <t>Annualized dividend</t>
  </si>
  <si>
    <t>Ex Dividend Date</t>
  </si>
  <si>
    <t>Dividend Payment Date</t>
  </si>
  <si>
    <t>Current Yield</t>
  </si>
  <si>
    <t>Beta</t>
  </si>
  <si>
    <t>90 Day Avg. Daily Volume</t>
  </si>
  <si>
    <t>Shares Outstanding</t>
  </si>
  <si>
    <t>Market Value</t>
  </si>
  <si>
    <t>Market cap</t>
  </si>
  <si>
    <t>Forward P/E(1y)</t>
  </si>
  <si>
    <t>Earnings Per Share (EPS)</t>
  </si>
  <si>
    <t>Ticker:</t>
  </si>
  <si>
    <t>Exchange:</t>
  </si>
  <si>
    <t>Industry:</t>
  </si>
  <si>
    <t>OnTheMark Investing Club, LLC Security Evaluation Form</t>
  </si>
  <si>
    <t xml:space="preserve">Instructions
1. Enter the Ticker symbol in cell B2 and press enter
2. Press Alt-F8 to open the "macros" menu
3. Select the "populate" macro and click "Run"
</t>
  </si>
  <si>
    <t>Sales (billions)</t>
  </si>
  <si>
    <t>EPS</t>
  </si>
  <si>
    <t>LT Debt</t>
  </si>
  <si>
    <t>Date (mm/yy)</t>
  </si>
  <si>
    <t>5 Year Data</t>
  </si>
  <si>
    <t>P/E History</t>
  </si>
  <si>
    <t>Date</t>
  </si>
  <si>
    <t>EPS (Qtr.)</t>
  </si>
  <si>
    <t>Price</t>
  </si>
  <si>
    <t>EPS (TTM)</t>
  </si>
  <si>
    <t>P/E</t>
  </si>
  <si>
    <t>P/E Yearly Min/Max</t>
  </si>
  <si>
    <t>Year</t>
  </si>
  <si>
    <t>Min</t>
  </si>
  <si>
    <t>Max</t>
  </si>
  <si>
    <t>Value Analysis Using P/E Ratios</t>
  </si>
  <si>
    <t>High P/E</t>
  </si>
  <si>
    <t>Low P/E</t>
  </si>
  <si>
    <t>Average:</t>
  </si>
  <si>
    <t>EPS Estimate:</t>
  </si>
  <si>
    <t>Estimated High Price:</t>
  </si>
  <si>
    <t>Estimated Low Price:</t>
  </si>
  <si>
    <t>Buy Range</t>
  </si>
  <si>
    <t>Hold Range</t>
  </si>
  <si>
    <t>Sell Range</t>
  </si>
  <si>
    <t>Difference / 3:</t>
  </si>
  <si>
    <t>Intrinsic Value</t>
  </si>
  <si>
    <t>Calculated Intrinsic Value:</t>
  </si>
  <si>
    <t>Future EPS</t>
  </si>
  <si>
    <t>Future High Price</t>
  </si>
  <si>
    <t>High</t>
  </si>
  <si>
    <t>Low</t>
  </si>
  <si>
    <t>Average</t>
  </si>
  <si>
    <t>Sales Growth Rate</t>
  </si>
  <si>
    <t>EPS Growth Rate</t>
  </si>
  <si>
    <t>LT Debt Growth Rate</t>
  </si>
  <si>
    <t>Growth Rates</t>
  </si>
  <si>
    <t>Projection Years:</t>
  </si>
  <si>
    <t>GetNasdaqSummary</t>
  </si>
  <si>
    <t>getDataFromProfile</t>
  </si>
  <si>
    <t>get5YearData</t>
  </si>
  <si>
    <t>getValueAnalysis</t>
  </si>
  <si>
    <t>Sources:</t>
  </si>
  <si>
    <t>QUAL</t>
  </si>
  <si>
    <t/>
  </si>
  <si>
    <t>Previous Close</t>
  </si>
  <si>
    <t>Open</t>
  </si>
  <si>
    <t>Day's High</t>
  </si>
  <si>
    <t>Day's Low</t>
  </si>
  <si>
    <t>Volume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</si>
</sst>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mm/dd/yy;@"/>
    <numFmt numFmtId="168" formatCode="[$-409]dddd\,\ mmmm\ d\,\ yyyy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C8808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0" fillId="2" borderId="12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right"/>
    </xf>
    <xf numFmtId="164" fontId="0" fillId="2" borderId="14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15" fontId="0" fillId="2" borderId="14" xfId="0" applyNumberFormat="1" applyFill="1" applyBorder="1" applyAlignment="1">
      <alignment horizontal="right"/>
    </xf>
    <xf numFmtId="10" fontId="0" fillId="2" borderId="14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49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49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35" borderId="18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 wrapText="1"/>
    </xf>
    <xf numFmtId="0" fontId="1" fillId="35" borderId="15" xfId="0" applyFont="1" applyFill="1" applyBorder="1" applyAlignment="1">
      <alignment horizontal="right"/>
    </xf>
    <xf numFmtId="167" fontId="0" fillId="2" borderId="18" xfId="0" applyNumberForma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164" fontId="0" fillId="2" borderId="17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49" fontId="0" fillId="2" borderId="18" xfId="0" applyNumberFormat="1" applyFill="1" applyBorder="1" applyAlignment="1">
      <alignment horizontal="center"/>
    </xf>
    <xf numFmtId="0" fontId="35" fillId="37" borderId="0" xfId="53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5" fillId="33" borderId="13" xfId="53" applyFill="1" applyBorder="1" applyAlignment="1">
      <alignment/>
    </xf>
    <xf numFmtId="0" fontId="35" fillId="33" borderId="15" xfId="53" applyFill="1" applyBorder="1" applyAlignment="1">
      <alignment/>
    </xf>
    <xf numFmtId="0" fontId="4" fillId="33" borderId="18" xfId="53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2" fontId="0" fillId="38" borderId="21" xfId="0" applyNumberFormat="1" applyFill="1" applyBorder="1" applyAlignment="1">
      <alignment/>
    </xf>
    <xf numFmtId="2" fontId="0" fillId="38" borderId="22" xfId="0" applyNumberFormat="1" applyFill="1" applyBorder="1" applyAlignment="1">
      <alignment/>
    </xf>
    <xf numFmtId="0" fontId="0" fillId="38" borderId="0" xfId="0" applyFont="1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10" fontId="0" fillId="38" borderId="0" xfId="0" applyNumberFormat="1" applyFill="1" applyBorder="1" applyAlignment="1">
      <alignment/>
    </xf>
    <xf numFmtId="0" fontId="0" fillId="35" borderId="13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49" fontId="1" fillId="39" borderId="18" xfId="0" applyNumberFormat="1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166" fontId="0" fillId="39" borderId="20" xfId="0" applyNumberFormat="1" applyFill="1" applyBorder="1" applyAlignment="1">
      <alignment horizontal="center" vertical="center"/>
    </xf>
    <xf numFmtId="166" fontId="0" fillId="39" borderId="21" xfId="0" applyNumberFormat="1" applyFill="1" applyBorder="1" applyAlignment="1">
      <alignment horizontal="center" vertical="center"/>
    </xf>
    <xf numFmtId="166" fontId="0" fillId="39" borderId="22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49" fontId="0" fillId="2" borderId="18" xfId="0" applyNumberFormat="1" applyFont="1" applyFill="1" applyBorder="1" applyAlignment="1">
      <alignment vertical="top" wrapText="1"/>
    </xf>
    <xf numFmtId="49" fontId="0" fillId="2" borderId="11" xfId="0" applyNumberFormat="1" applyFill="1" applyBorder="1" applyAlignment="1">
      <alignment vertical="top" wrapText="1"/>
    </xf>
    <xf numFmtId="49" fontId="0" fillId="2" borderId="12" xfId="0" applyNumberFormat="1" applyFill="1" applyBorder="1" applyAlignment="1">
      <alignment vertical="top" wrapText="1"/>
    </xf>
    <xf numFmtId="49" fontId="0" fillId="2" borderId="13" xfId="0" applyNumberFormat="1" applyFill="1" applyBorder="1" applyAlignment="1">
      <alignment vertical="top" wrapText="1"/>
    </xf>
    <xf numFmtId="49" fontId="0" fillId="2" borderId="0" xfId="0" applyNumberFormat="1" applyFill="1" applyBorder="1" applyAlignment="1">
      <alignment vertical="top" wrapText="1"/>
    </xf>
    <xf numFmtId="49" fontId="0" fillId="2" borderId="14" xfId="0" applyNumberFormat="1" applyFill="1" applyBorder="1" applyAlignment="1">
      <alignment vertical="top" wrapText="1"/>
    </xf>
    <xf numFmtId="49" fontId="0" fillId="2" borderId="15" xfId="0" applyNumberFormat="1" applyFill="1" applyBorder="1" applyAlignment="1">
      <alignment vertical="top" wrapText="1"/>
    </xf>
    <xf numFmtId="49" fontId="0" fillId="2" borderId="16" xfId="0" applyNumberFormat="1" applyFill="1" applyBorder="1" applyAlignment="1">
      <alignment vertical="top" wrapText="1"/>
    </xf>
    <xf numFmtId="49" fontId="0" fillId="2" borderId="17" xfId="0" applyNumberFormat="1" applyFill="1" applyBorder="1" applyAlignment="1">
      <alignment vertical="top" wrapText="1"/>
    </xf>
    <xf numFmtId="49" fontId="0" fillId="40" borderId="18" xfId="0" applyNumberFormat="1" applyFont="1" applyFill="1" applyBorder="1" applyAlignment="1">
      <alignment horizontal="center" vertical="center" wrapText="1"/>
    </xf>
    <xf numFmtId="49" fontId="0" fillId="40" borderId="11" xfId="0" applyNumberFormat="1" applyFill="1" applyBorder="1" applyAlignment="1">
      <alignment wrapText="1"/>
    </xf>
    <xf numFmtId="49" fontId="0" fillId="40" borderId="12" xfId="0" applyNumberFormat="1" applyFill="1" applyBorder="1" applyAlignment="1">
      <alignment wrapText="1"/>
    </xf>
    <xf numFmtId="49" fontId="0" fillId="40" borderId="13" xfId="0" applyNumberFormat="1" applyFill="1" applyBorder="1" applyAlignment="1">
      <alignment wrapText="1"/>
    </xf>
    <xf numFmtId="49" fontId="0" fillId="40" borderId="0" xfId="0" applyNumberFormat="1" applyFill="1" applyBorder="1" applyAlignment="1">
      <alignment wrapText="1"/>
    </xf>
    <xf numFmtId="49" fontId="0" fillId="40" borderId="14" xfId="0" applyNumberFormat="1" applyFill="1" applyBorder="1" applyAlignment="1">
      <alignment wrapText="1"/>
    </xf>
    <xf numFmtId="49" fontId="0" fillId="40" borderId="15" xfId="0" applyNumberFormat="1" applyFill="1" applyBorder="1" applyAlignment="1">
      <alignment wrapText="1"/>
    </xf>
    <xf numFmtId="49" fontId="0" fillId="40" borderId="16" xfId="0" applyNumberFormat="1" applyFill="1" applyBorder="1" applyAlignment="1">
      <alignment wrapText="1"/>
    </xf>
    <xf numFmtId="49" fontId="0" fillId="40" borderId="17" xfId="0" applyNumberFormat="1" applyFill="1" applyBorder="1" applyAlignment="1">
      <alignment wrapText="1"/>
    </xf>
    <xf numFmtId="49" fontId="0" fillId="2" borderId="18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5" fillId="41" borderId="0" xfId="53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daq.com/symbol/QUAL" TargetMode="External" /><Relationship Id="rId2" Type="http://schemas.openxmlformats.org/officeDocument/2006/relationships/hyperlink" Target="http://finance.yahoo.com/q/pr?s=QUAL+Profile" TargetMode="External" /><Relationship Id="rId3" Type="http://schemas.openxmlformats.org/officeDocument/2006/relationships/hyperlink" Target="http://investing.money.msn.com/investments/financial-statements?symbol=QUAL" TargetMode="External" /><Relationship Id="rId4" Type="http://schemas.openxmlformats.org/officeDocument/2006/relationships/hyperlink" Target="http://fundamentals.nasdaq.com/redpage.asp?selected=qual&amp;market=&amp;logopath=&amp;coname=&amp;page=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82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14.28125" style="0" customWidth="1"/>
    <col min="4" max="4" width="30.00390625" style="0" customWidth="1"/>
    <col min="5" max="5" width="21.8515625" style="0" customWidth="1"/>
    <col min="7" max="7" width="12.00390625" style="0" customWidth="1"/>
  </cols>
  <sheetData>
    <row r="2" spans="1:11" ht="26.25" customHeight="1">
      <c r="A2" s="1" t="s">
        <v>20</v>
      </c>
      <c r="B2" s="4" t="s">
        <v>68</v>
      </c>
      <c r="D2" s="100"/>
      <c r="E2" s="101"/>
      <c r="F2" s="101"/>
      <c r="G2" s="101"/>
      <c r="H2" s="101"/>
      <c r="I2" s="101"/>
      <c r="J2" s="101"/>
      <c r="K2" s="102"/>
    </row>
    <row r="3" spans="1:11" ht="17.25" customHeight="1">
      <c r="A3" s="2" t="s">
        <v>21</v>
      </c>
      <c r="B3" s="118" t="s">
        <v>69</v>
      </c>
      <c r="C3" s="119"/>
      <c r="D3" s="103"/>
      <c r="E3" s="104"/>
      <c r="F3" s="104"/>
      <c r="G3" s="104"/>
      <c r="H3" s="104"/>
      <c r="I3" s="104"/>
      <c r="J3" s="104"/>
      <c r="K3" s="105"/>
    </row>
    <row r="4" spans="1:11" ht="14.25" customHeight="1">
      <c r="A4" s="2" t="s">
        <v>22</v>
      </c>
      <c r="B4" s="120" t="s">
        <v>68</v>
      </c>
      <c r="C4" s="121"/>
      <c r="D4" s="103"/>
      <c r="E4" s="104"/>
      <c r="F4" s="104"/>
      <c r="G4" s="104"/>
      <c r="H4" s="104"/>
      <c r="I4" s="104"/>
      <c r="J4" s="104"/>
      <c r="K4" s="105"/>
    </row>
    <row r="5" spans="4:11" ht="12.75">
      <c r="D5" s="103"/>
      <c r="E5" s="104"/>
      <c r="F5" s="104"/>
      <c r="G5" s="104"/>
      <c r="H5" s="104"/>
      <c r="I5" s="104"/>
      <c r="J5" s="104"/>
      <c r="K5" s="105"/>
    </row>
    <row r="6" spans="4:11" ht="12.75">
      <c r="D6" s="103"/>
      <c r="E6" s="104"/>
      <c r="F6" s="104"/>
      <c r="G6" s="104"/>
      <c r="H6" s="104"/>
      <c r="I6" s="104"/>
      <c r="J6" s="104"/>
      <c r="K6" s="105"/>
    </row>
    <row r="7" spans="4:11" ht="12.75">
      <c r="D7" s="106"/>
      <c r="E7" s="107"/>
      <c r="F7" s="107"/>
      <c r="G7" s="107"/>
      <c r="H7" s="107"/>
      <c r="I7" s="107"/>
      <c r="J7" s="107"/>
      <c r="K7" s="108"/>
    </row>
    <row r="8" spans="1:8" ht="12.75">
      <c r="A8" s="85" t="s">
        <v>23</v>
      </c>
      <c r="B8" s="86"/>
      <c r="C8" s="87"/>
      <c r="D8" s="3"/>
      <c r="E8" s="3"/>
      <c r="F8" s="3"/>
      <c r="G8" s="3"/>
      <c r="H8" s="3"/>
    </row>
    <row r="9" spans="1:10" ht="12.75">
      <c r="A9" s="88"/>
      <c r="B9" s="89"/>
      <c r="C9" s="90"/>
      <c r="D9" s="3"/>
      <c r="E9" s="3"/>
      <c r="F9" s="3"/>
      <c r="G9" s="125" t="s">
        <v>29</v>
      </c>
      <c r="H9" s="123"/>
      <c r="I9" s="123"/>
      <c r="J9" s="124"/>
    </row>
    <row r="10" spans="1:10" ht="12.75">
      <c r="A10" s="88"/>
      <c r="B10" s="89"/>
      <c r="C10" s="90"/>
      <c r="D10" s="31" t="s">
        <v>0</v>
      </c>
      <c r="E10" s="17"/>
      <c r="G10" s="76" t="s">
        <v>28</v>
      </c>
      <c r="H10" s="78" t="s">
        <v>25</v>
      </c>
      <c r="I10" s="78" t="s">
        <v>26</v>
      </c>
      <c r="J10" s="80" t="s">
        <v>27</v>
      </c>
    </row>
    <row r="11" spans="1:10" ht="12.75">
      <c r="A11" s="91"/>
      <c r="B11" s="92"/>
      <c r="C11" s="93"/>
      <c r="D11" s="32" t="s">
        <v>1</v>
      </c>
      <c r="E11" s="18"/>
      <c r="G11" s="77"/>
      <c r="H11" s="79"/>
      <c r="I11" s="79"/>
      <c r="J11" s="81"/>
    </row>
    <row r="12" spans="1:10" ht="12.75">
      <c r="A12" s="94">
        <v>41868</v>
      </c>
      <c r="B12" s="95"/>
      <c r="C12" s="96"/>
      <c r="D12" s="32" t="s">
        <v>2</v>
      </c>
      <c r="E12" s="19"/>
      <c r="G12" s="25" t="s">
        <v>70</v>
      </c>
      <c r="H12" s="26">
        <v>58.63</v>
      </c>
      <c r="I12" s="48">
        <v>58.98</v>
      </c>
      <c r="J12" s="27"/>
    </row>
    <row r="13" spans="1:10" ht="12.75">
      <c r="A13" s="109" t="s">
        <v>24</v>
      </c>
      <c r="B13" s="110"/>
      <c r="C13" s="111"/>
      <c r="D13" s="32" t="s">
        <v>3</v>
      </c>
      <c r="E13" s="18"/>
      <c r="G13" s="25" t="s">
        <v>71</v>
      </c>
      <c r="H13" s="26">
        <v>58.87</v>
      </c>
      <c r="I13" s="48">
        <v>58.43</v>
      </c>
      <c r="J13" s="27"/>
    </row>
    <row r="14" spans="1:10" ht="12.75">
      <c r="A14" s="112"/>
      <c r="B14" s="113"/>
      <c r="C14" s="114"/>
      <c r="D14" s="32" t="s">
        <v>4</v>
      </c>
      <c r="E14" s="20"/>
      <c r="G14" s="25" t="s">
        <v>72</v>
      </c>
      <c r="H14" s="26">
        <v>58.98</v>
      </c>
      <c r="I14" s="48">
        <v>27709</v>
      </c>
      <c r="J14" s="27"/>
    </row>
    <row r="15" spans="1:10" ht="12.75">
      <c r="A15" s="112"/>
      <c r="B15" s="113"/>
      <c r="C15" s="114"/>
      <c r="D15" s="33" t="s">
        <v>14</v>
      </c>
      <c r="E15" s="20"/>
      <c r="G15" s="25" t="s">
        <v>73</v>
      </c>
      <c r="H15" s="26">
        <v>58.43</v>
      </c>
      <c r="I15" s="48">
        <v>55.76</v>
      </c>
      <c r="J15" s="27"/>
    </row>
    <row r="16" spans="1:10" ht="12.75">
      <c r="A16" s="112"/>
      <c r="B16" s="113"/>
      <c r="C16" s="114"/>
      <c r="D16" s="32" t="s">
        <v>5</v>
      </c>
      <c r="E16" s="19"/>
      <c r="G16" s="28" t="s">
        <v>74</v>
      </c>
      <c r="H16" s="29">
        <v>27709</v>
      </c>
      <c r="I16" s="49">
        <v>100</v>
      </c>
      <c r="J16" s="30"/>
    </row>
    <row r="17" spans="1:5" ht="12.75">
      <c r="A17" s="112"/>
      <c r="B17" s="113"/>
      <c r="C17" s="114"/>
      <c r="D17" s="32" t="s">
        <v>6</v>
      </c>
      <c r="E17" s="18"/>
    </row>
    <row r="18" spans="1:11" ht="12.75">
      <c r="A18" s="112"/>
      <c r="B18" s="113"/>
      <c r="C18" s="114"/>
      <c r="D18" s="33" t="s">
        <v>15</v>
      </c>
      <c r="E18" s="20"/>
      <c r="G18" s="122" t="s">
        <v>30</v>
      </c>
      <c r="H18" s="123"/>
      <c r="I18" s="123"/>
      <c r="J18" s="123"/>
      <c r="K18" s="124"/>
    </row>
    <row r="19" spans="1:11" ht="12.75">
      <c r="A19" s="112"/>
      <c r="B19" s="113"/>
      <c r="C19" s="114"/>
      <c r="D19" s="33" t="s">
        <v>16</v>
      </c>
      <c r="E19" s="19"/>
      <c r="G19" s="127" t="s">
        <v>31</v>
      </c>
      <c r="H19" s="78" t="s">
        <v>32</v>
      </c>
      <c r="I19" s="82" t="s">
        <v>33</v>
      </c>
      <c r="J19" s="78" t="s">
        <v>34</v>
      </c>
      <c r="K19" s="80" t="s">
        <v>35</v>
      </c>
    </row>
    <row r="20" spans="1:11" ht="12.75">
      <c r="A20" s="112"/>
      <c r="B20" s="113"/>
      <c r="C20" s="114"/>
      <c r="D20" s="32" t="s">
        <v>7</v>
      </c>
      <c r="E20" s="20"/>
      <c r="G20" s="128"/>
      <c r="H20" s="79"/>
      <c r="I20" s="83"/>
      <c r="J20" s="84"/>
      <c r="K20" s="126"/>
    </row>
    <row r="21" spans="1:11" ht="12.75">
      <c r="A21" s="112"/>
      <c r="B21" s="113"/>
      <c r="C21" s="114"/>
      <c r="D21" s="33" t="s">
        <v>17</v>
      </c>
      <c r="E21" s="19"/>
      <c r="G21" s="35"/>
      <c r="H21" s="47"/>
      <c r="I21" s="17"/>
      <c r="J21" s="43">
        <f>SUM(H21:H24)</f>
        <v>0</v>
      </c>
      <c r="K21" s="45">
        <f>IF(J21&gt;0,IF(I21/J21&gt;0,I21/J21,0),0)</f>
        <v>0</v>
      </c>
    </row>
    <row r="22" spans="1:11" ht="12.75">
      <c r="A22" s="112"/>
      <c r="B22" s="113"/>
      <c r="C22" s="114"/>
      <c r="D22" s="32" t="s">
        <v>8</v>
      </c>
      <c r="E22" s="21"/>
      <c r="G22" s="36"/>
      <c r="H22" s="48"/>
      <c r="I22" s="19"/>
      <c r="J22" s="44">
        <f aca="true" t="shared" si="0" ref="J22:J41">SUM(H22:H25)</f>
        <v>0</v>
      </c>
      <c r="K22" s="46">
        <f aca="true" t="shared" si="1" ref="K22:K41">IF(J22&gt;0,IF(I22/J22&gt;0,I22/J22,0),0)</f>
        <v>0</v>
      </c>
    </row>
    <row r="23" spans="1:11" ht="12.75">
      <c r="A23" s="112"/>
      <c r="B23" s="113"/>
      <c r="C23" s="114"/>
      <c r="D23" s="33" t="s">
        <v>18</v>
      </c>
      <c r="E23" s="21"/>
      <c r="G23" s="36"/>
      <c r="H23" s="48"/>
      <c r="I23" s="19"/>
      <c r="J23" s="44">
        <f t="shared" si="0"/>
        <v>0</v>
      </c>
      <c r="K23" s="46">
        <f t="shared" si="1"/>
        <v>0</v>
      </c>
    </row>
    <row r="24" spans="1:11" ht="12.75">
      <c r="A24" s="112"/>
      <c r="B24" s="113"/>
      <c r="C24" s="114"/>
      <c r="D24" s="33" t="s">
        <v>19</v>
      </c>
      <c r="E24" s="19"/>
      <c r="G24" s="36"/>
      <c r="H24" s="48"/>
      <c r="I24" s="19"/>
      <c r="J24" s="44">
        <f t="shared" si="0"/>
        <v>0</v>
      </c>
      <c r="K24" s="46">
        <f t="shared" si="1"/>
        <v>0</v>
      </c>
    </row>
    <row r="25" spans="1:11" ht="12.75">
      <c r="A25" s="112"/>
      <c r="B25" s="113"/>
      <c r="C25" s="114"/>
      <c r="D25" s="32" t="s">
        <v>9</v>
      </c>
      <c r="E25" s="19"/>
      <c r="G25" s="36"/>
      <c r="H25" s="48"/>
      <c r="I25" s="19"/>
      <c r="J25" s="44">
        <f t="shared" si="0"/>
        <v>0</v>
      </c>
      <c r="K25" s="46">
        <f t="shared" si="1"/>
        <v>0</v>
      </c>
    </row>
    <row r="26" spans="1:11" ht="12.75">
      <c r="A26" s="112"/>
      <c r="B26" s="113"/>
      <c r="C26" s="114"/>
      <c r="D26" s="32" t="s">
        <v>10</v>
      </c>
      <c r="E26" s="22"/>
      <c r="G26" s="36"/>
      <c r="H26" s="48"/>
      <c r="I26" s="19"/>
      <c r="J26" s="44">
        <f t="shared" si="0"/>
        <v>0</v>
      </c>
      <c r="K26" s="46">
        <f t="shared" si="1"/>
        <v>0</v>
      </c>
    </row>
    <row r="27" spans="1:11" ht="12.75">
      <c r="A27" s="112"/>
      <c r="B27" s="113"/>
      <c r="C27" s="114"/>
      <c r="D27" s="32" t="s">
        <v>11</v>
      </c>
      <c r="E27" s="22"/>
      <c r="G27" s="36"/>
      <c r="H27" s="48"/>
      <c r="I27" s="19"/>
      <c r="J27" s="44">
        <f t="shared" si="0"/>
        <v>0</v>
      </c>
      <c r="K27" s="46">
        <f t="shared" si="1"/>
        <v>0</v>
      </c>
    </row>
    <row r="28" spans="1:11" ht="12.75">
      <c r="A28" s="112"/>
      <c r="B28" s="113"/>
      <c r="C28" s="114"/>
      <c r="D28" s="32" t="s">
        <v>12</v>
      </c>
      <c r="E28" s="23"/>
      <c r="G28" s="36"/>
      <c r="H28" s="48"/>
      <c r="I28" s="19"/>
      <c r="J28" s="44">
        <f t="shared" si="0"/>
        <v>0</v>
      </c>
      <c r="K28" s="46">
        <f t="shared" si="1"/>
        <v>0</v>
      </c>
    </row>
    <row r="29" spans="1:11" ht="12.75">
      <c r="A29" s="115"/>
      <c r="B29" s="116"/>
      <c r="C29" s="117"/>
      <c r="D29" s="34" t="s">
        <v>13</v>
      </c>
      <c r="E29" s="24"/>
      <c r="G29" s="36"/>
      <c r="H29" s="48"/>
      <c r="I29" s="19"/>
      <c r="J29" s="44">
        <f t="shared" si="0"/>
        <v>0</v>
      </c>
      <c r="K29" s="46">
        <f t="shared" si="1"/>
        <v>0</v>
      </c>
    </row>
    <row r="30" spans="7:11" ht="12.75">
      <c r="G30" s="36"/>
      <c r="H30" s="48"/>
      <c r="I30" s="19"/>
      <c r="J30" s="44">
        <f t="shared" si="0"/>
        <v>0</v>
      </c>
      <c r="K30" s="46">
        <f t="shared" si="1"/>
        <v>0</v>
      </c>
    </row>
    <row r="31" spans="1:11" ht="12.75">
      <c r="A31" s="97" t="s">
        <v>36</v>
      </c>
      <c r="B31" s="98"/>
      <c r="C31" s="99"/>
      <c r="G31" s="36"/>
      <c r="H31" s="48"/>
      <c r="I31" s="19"/>
      <c r="J31" s="44">
        <f t="shared" si="0"/>
        <v>0</v>
      </c>
      <c r="K31" s="46">
        <f t="shared" si="1"/>
        <v>0</v>
      </c>
    </row>
    <row r="32" spans="1:11" ht="12.75">
      <c r="A32" s="76" t="s">
        <v>37</v>
      </c>
      <c r="B32" s="78" t="s">
        <v>38</v>
      </c>
      <c r="C32" s="80" t="s">
        <v>39</v>
      </c>
      <c r="G32" s="36"/>
      <c r="H32" s="48"/>
      <c r="I32" s="19"/>
      <c r="J32" s="44">
        <f t="shared" si="0"/>
        <v>0</v>
      </c>
      <c r="K32" s="46">
        <f t="shared" si="1"/>
        <v>0</v>
      </c>
    </row>
    <row r="33" spans="1:11" ht="12.75">
      <c r="A33" s="77"/>
      <c r="B33" s="79"/>
      <c r="C33" s="81"/>
      <c r="G33" s="36"/>
      <c r="H33" s="48"/>
      <c r="I33" s="19"/>
      <c r="J33" s="44">
        <f t="shared" si="0"/>
        <v>0</v>
      </c>
      <c r="K33" s="46">
        <f t="shared" si="1"/>
        <v>0</v>
      </c>
    </row>
    <row r="34" spans="1:11" ht="12.75">
      <c r="A34" s="57"/>
      <c r="B34" s="50"/>
      <c r="C34" s="51"/>
      <c r="G34" s="36"/>
      <c r="H34" s="48"/>
      <c r="I34" s="19"/>
      <c r="J34" s="44">
        <f t="shared" si="0"/>
        <v>0</v>
      </c>
      <c r="K34" s="46">
        <f t="shared" si="1"/>
        <v>0</v>
      </c>
    </row>
    <row r="35" spans="1:11" ht="12.75">
      <c r="A35" s="25"/>
      <c r="B35" s="48"/>
      <c r="C35" s="52"/>
      <c r="G35" s="36"/>
      <c r="H35" s="48"/>
      <c r="I35" s="19"/>
      <c r="J35" s="44">
        <f t="shared" si="0"/>
        <v>0</v>
      </c>
      <c r="K35" s="46">
        <f t="shared" si="1"/>
        <v>0</v>
      </c>
    </row>
    <row r="36" spans="1:11" ht="12.75">
      <c r="A36" s="25"/>
      <c r="B36" s="48"/>
      <c r="C36" s="52"/>
      <c r="G36" s="36"/>
      <c r="H36" s="48"/>
      <c r="I36" s="19"/>
      <c r="J36" s="44">
        <f t="shared" si="0"/>
        <v>0</v>
      </c>
      <c r="K36" s="46">
        <f t="shared" si="1"/>
        <v>0</v>
      </c>
    </row>
    <row r="37" spans="1:11" ht="12.75">
      <c r="A37" s="25"/>
      <c r="B37" s="48"/>
      <c r="C37" s="52"/>
      <c r="G37" s="36"/>
      <c r="H37" s="48"/>
      <c r="I37" s="19"/>
      <c r="J37" s="44">
        <f t="shared" si="0"/>
        <v>0</v>
      </c>
      <c r="K37" s="46">
        <f t="shared" si="1"/>
        <v>0</v>
      </c>
    </row>
    <row r="38" spans="1:11" ht="12.75">
      <c r="A38" s="28"/>
      <c r="B38" s="49"/>
      <c r="C38" s="24"/>
      <c r="G38" s="36"/>
      <c r="H38" s="48"/>
      <c r="I38" s="19"/>
      <c r="J38" s="44">
        <f t="shared" si="0"/>
        <v>0</v>
      </c>
      <c r="K38" s="46">
        <f t="shared" si="1"/>
        <v>0</v>
      </c>
    </row>
    <row r="39" spans="7:11" ht="12.75">
      <c r="G39" s="36"/>
      <c r="H39" s="48"/>
      <c r="I39" s="19"/>
      <c r="J39" s="44">
        <f t="shared" si="0"/>
        <v>0</v>
      </c>
      <c r="K39" s="46">
        <f t="shared" si="1"/>
        <v>0</v>
      </c>
    </row>
    <row r="40" spans="7:11" ht="12.75">
      <c r="G40" s="36"/>
      <c r="H40" s="48"/>
      <c r="I40" s="19"/>
      <c r="J40" s="44">
        <f t="shared" si="0"/>
        <v>0</v>
      </c>
      <c r="K40" s="46">
        <f t="shared" si="1"/>
        <v>0</v>
      </c>
    </row>
    <row r="41" spans="7:11" ht="12.75">
      <c r="G41" s="36"/>
      <c r="H41" s="48"/>
      <c r="I41" s="19"/>
      <c r="J41" s="44">
        <f t="shared" si="0"/>
        <v>0</v>
      </c>
      <c r="K41" s="46">
        <f t="shared" si="1"/>
        <v>0</v>
      </c>
    </row>
    <row r="42" spans="7:11" ht="12.75">
      <c r="G42" s="36"/>
      <c r="H42" s="48"/>
      <c r="I42" s="19"/>
      <c r="J42" s="38"/>
      <c r="K42" s="39"/>
    </row>
    <row r="43" spans="7:11" ht="12.75">
      <c r="G43" s="36"/>
      <c r="H43" s="48"/>
      <c r="I43" s="19"/>
      <c r="J43" s="38"/>
      <c r="K43" s="39"/>
    </row>
    <row r="44" spans="1:11" ht="12.75">
      <c r="A44" s="58" t="s">
        <v>67</v>
      </c>
      <c r="G44" s="37"/>
      <c r="H44" s="49"/>
      <c r="I44" s="42"/>
      <c r="J44" s="40"/>
      <c r="K44" s="41"/>
    </row>
    <row r="45" ht="12.75">
      <c r="A45" s="129" t="s">
        <v>66</v>
      </c>
    </row>
    <row r="46" ht="12.75">
      <c r="A46" s="129" t="s">
        <v>65</v>
      </c>
    </row>
    <row r="47" ht="12.75">
      <c r="A47" s="58" t="s">
        <v>64</v>
      </c>
    </row>
    <row r="48" ht="12.75">
      <c r="A48" s="58" t="s">
        <v>63</v>
      </c>
    </row>
    <row r="49" ht="12.75">
      <c r="A49" s="58"/>
    </row>
    <row r="50" spans="1:12" ht="15.75">
      <c r="A50" s="63" t="s">
        <v>61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</row>
    <row r="51" spans="1:12" ht="12.75">
      <c r="A51" s="61"/>
      <c r="B51" s="8"/>
      <c r="C51" s="8"/>
      <c r="D51" s="8"/>
      <c r="E51" s="74"/>
      <c r="F51" s="72" t="s">
        <v>56</v>
      </c>
      <c r="G51" s="72" t="s">
        <v>55</v>
      </c>
      <c r="H51" s="72" t="s">
        <v>57</v>
      </c>
      <c r="I51" s="8"/>
      <c r="J51" s="8"/>
      <c r="K51" s="8"/>
      <c r="L51" s="9"/>
    </row>
    <row r="52" spans="1:12" ht="12.75">
      <c r="A52" s="61"/>
      <c r="B52" s="8"/>
      <c r="C52" s="8"/>
      <c r="D52" s="8"/>
      <c r="E52" s="72" t="s">
        <v>58</v>
      </c>
      <c r="F52" s="75">
        <f>MIN((H12/H13)-1,((H12/H14)^(1/2))-1,((H12/H15)^(1/3))-1,((H12/H16)^(1/4))-1)</f>
        <v>-0.785525946266032</v>
      </c>
      <c r="G52" s="75">
        <f>MAX((H12/H13)-1,((H12/H14)^(1/2))-1,((H12/H15)^(1/3))-1,((H12/H16)^(1/4))-1)</f>
        <v>0.0011396670641070639</v>
      </c>
      <c r="H52" s="75">
        <f>AVERAGE((H12/H13)-1,((H12/H14)^(1/2))-1,((H12/H15)^(1/3))-1,((H12/H16)^(1/4))-1)</f>
        <v>-0.1978586452532986</v>
      </c>
      <c r="I52" s="8"/>
      <c r="J52" s="8"/>
      <c r="K52" s="16">
        <f>IF(H52&lt;0.15,-1,(IF(H52&gt;0.15,1,0)))</f>
        <v>-1</v>
      </c>
      <c r="L52" s="9"/>
    </row>
    <row r="53" spans="1:12" ht="12.75">
      <c r="A53" s="61"/>
      <c r="B53" s="8"/>
      <c r="C53" s="8"/>
      <c r="D53" s="8"/>
      <c r="E53" s="72" t="s">
        <v>59</v>
      </c>
      <c r="F53" s="75" t="e">
        <f>MIN((J21/J25)-1,((J21/J29)^(1/2))-1,((J21/J33)^(1/3))-1,((J21/J37)^(1/4))-1)</f>
        <v>#DIV/0!</v>
      </c>
      <c r="G53" s="75" t="e">
        <f>MAX((J21/J25)-1,((J21/J29)^(1/2))-1,((J21/J33)^(1/3))-1,((J21/J37)^(1/4))-1)</f>
        <v>#DIV/0!</v>
      </c>
      <c r="H53" s="75" t="e">
        <f>AVERAGE((J21/J25)-1,((J21/J29)^(1/2))-1,((J21/J33)^(1/3))-1,((J21/J37)^(1/4))-1)</f>
        <v>#DIV/0!</v>
      </c>
      <c r="I53" s="8"/>
      <c r="J53" s="8"/>
      <c r="K53" s="16" t="e">
        <f>IF(H53&lt;0.15,-1,(IF(H53&gt;0.15,1,0)))</f>
        <v>#DIV/0!</v>
      </c>
      <c r="L53" s="9"/>
    </row>
    <row r="54" spans="1:12" ht="12.75">
      <c r="A54" s="61"/>
      <c r="B54" s="8"/>
      <c r="C54" s="8"/>
      <c r="D54" s="8"/>
      <c r="E54" s="72" t="s">
        <v>60</v>
      </c>
      <c r="F54" s="75">
        <f>MIN(IF(J13=0,0,(J12/J13)-1),IF(J14=0,0,((J12/J14)^(1/2))-1),IF(J15=0,0,((J12/J15)^(1/3))-1),IF(J16=0,0,((J12/J16)^(1/4))-1))</f>
        <v>0</v>
      </c>
      <c r="G54" s="75">
        <f>MAX(IF(J13=0,0,(J12/J13)-1),IF(J14=0,0,((J12/J14)^(1/2))-1),IF(J15=0,0,((J12/J15)^(1/3))-1),IF(J16=0,0,((J12/J16)^(1/4))-1))</f>
        <v>0</v>
      </c>
      <c r="H54" s="75">
        <f>AVERAGE(IF(J13=0,0,(J12/J13)-1),IF(J14=0,0,((J12/J14)^(1/2))-1),IF(J15=0,0,((J12/J15)^(1/3))-1),IF(J16=0,0,((J12/J16)^(1/4))-1))</f>
        <v>0</v>
      </c>
      <c r="I54" s="8"/>
      <c r="J54" s="8"/>
      <c r="K54" s="16">
        <f>IF(H54&gt;0.05,-1,(IF(H54&lt;0,1,0)))</f>
        <v>0</v>
      </c>
      <c r="L54" s="9"/>
    </row>
    <row r="55" spans="1:12" ht="12.75">
      <c r="A55" s="61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12" ht="12.75">
      <c r="A56" s="61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  <row r="57" spans="1:12" ht="12.75">
      <c r="A57" s="61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61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ht="12.75">
      <c r="A59" s="6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ht="12.75">
      <c r="A60" s="58"/>
    </row>
    <row r="62" spans="1:12" ht="15.75">
      <c r="A62" s="13" t="s">
        <v>40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</row>
    <row r="63" spans="1:12" ht="12.75">
      <c r="A63" s="7"/>
      <c r="B63" s="8"/>
      <c r="C63" s="8"/>
      <c r="D63" s="8"/>
      <c r="E63" s="72" t="s">
        <v>62</v>
      </c>
      <c r="F63" s="74">
        <v>5</v>
      </c>
      <c r="G63" s="74"/>
      <c r="H63" s="8"/>
      <c r="I63" s="8"/>
      <c r="J63" s="8"/>
      <c r="K63" s="8"/>
      <c r="L63" s="9"/>
    </row>
    <row r="64" spans="1:12" ht="12.75">
      <c r="A64" s="67"/>
      <c r="B64" s="68" t="s">
        <v>42</v>
      </c>
      <c r="C64" s="69" t="s">
        <v>41</v>
      </c>
      <c r="D64" s="8"/>
      <c r="E64" s="72" t="s">
        <v>44</v>
      </c>
      <c r="F64" s="73" t="e">
        <f>E24+F63*(E24*H53)</f>
        <v>#DIV/0!</v>
      </c>
      <c r="G64" s="74"/>
      <c r="H64" s="8"/>
      <c r="I64" s="8"/>
      <c r="J64" s="8"/>
      <c r="K64" s="8"/>
      <c r="L64" s="9"/>
    </row>
    <row r="65" spans="1:12" ht="12.75">
      <c r="A65" s="67" t="s">
        <v>43</v>
      </c>
      <c r="B65" s="70" t="e">
        <f>AVERAGE(B34:B38)</f>
        <v>#DIV/0!</v>
      </c>
      <c r="C65" s="71" t="e">
        <f>AVERAGE(C34:C38)</f>
        <v>#DIV/0!</v>
      </c>
      <c r="D65" s="8"/>
      <c r="E65" s="72" t="s">
        <v>45</v>
      </c>
      <c r="F65" s="73" t="e">
        <f>C65*F64</f>
        <v>#DIV/0!</v>
      </c>
      <c r="G65" s="74"/>
      <c r="H65" s="8"/>
      <c r="I65" s="8"/>
      <c r="J65" s="8"/>
      <c r="K65" s="8"/>
      <c r="L65" s="9"/>
    </row>
    <row r="66" spans="1:12" ht="12.75">
      <c r="A66" s="66"/>
      <c r="B66" s="55"/>
      <c r="C66" s="55"/>
      <c r="D66" s="8"/>
      <c r="E66" s="72" t="s">
        <v>46</v>
      </c>
      <c r="F66" s="73" t="e">
        <f>B65*F64</f>
        <v>#DIV/0!</v>
      </c>
      <c r="G66" s="74"/>
      <c r="H66" s="8"/>
      <c r="I66" s="8"/>
      <c r="J66" s="8"/>
      <c r="K66" s="8"/>
      <c r="L66" s="9"/>
    </row>
    <row r="67" spans="1:12" ht="12.75">
      <c r="A67" s="66"/>
      <c r="B67" s="55"/>
      <c r="C67" s="55"/>
      <c r="D67" s="8"/>
      <c r="E67" s="72" t="s">
        <v>50</v>
      </c>
      <c r="F67" s="73" t="e">
        <f>(F65-F66)/3</f>
        <v>#DIV/0!</v>
      </c>
      <c r="G67" s="74"/>
      <c r="H67" s="8"/>
      <c r="I67" s="8"/>
      <c r="J67" s="8"/>
      <c r="K67" s="8"/>
      <c r="L67" s="9"/>
    </row>
    <row r="68" spans="1:12" ht="12.75">
      <c r="A68" s="66"/>
      <c r="B68" s="55"/>
      <c r="C68" s="55"/>
      <c r="D68" s="8"/>
      <c r="E68" s="74"/>
      <c r="F68" s="74"/>
      <c r="G68" s="74"/>
      <c r="H68" s="8"/>
      <c r="I68" s="8"/>
      <c r="J68" s="8"/>
      <c r="K68" s="8"/>
      <c r="L68" s="9"/>
    </row>
    <row r="69" spans="1:12" ht="12.75">
      <c r="A69" s="66"/>
      <c r="B69" s="55"/>
      <c r="C69" s="55"/>
      <c r="D69" s="8"/>
      <c r="E69" s="72" t="s">
        <v>47</v>
      </c>
      <c r="F69" s="73" t="e">
        <f>F66+F67</f>
        <v>#DIV/0!</v>
      </c>
      <c r="G69" s="74"/>
      <c r="H69" s="8"/>
      <c r="I69" s="8"/>
      <c r="J69" s="8"/>
      <c r="K69" s="8"/>
      <c r="L69" s="9"/>
    </row>
    <row r="70" spans="1:12" ht="12.75">
      <c r="A70" s="7"/>
      <c r="B70" s="55"/>
      <c r="C70" s="55"/>
      <c r="D70" s="8"/>
      <c r="E70" s="72" t="s">
        <v>48</v>
      </c>
      <c r="F70" s="74" t="e">
        <f>CONCATENATE(TEXT(F69,"0.00")," - ",TEXT(F71,"0.00"))</f>
        <v>#DIV/0!</v>
      </c>
      <c r="G70" s="74"/>
      <c r="H70" s="8"/>
      <c r="I70" s="8"/>
      <c r="J70" s="8"/>
      <c r="K70" s="8"/>
      <c r="L70" s="9"/>
    </row>
    <row r="71" spans="1:12" ht="12.75">
      <c r="A71" s="54"/>
      <c r="B71" s="54"/>
      <c r="C71" s="54"/>
      <c r="D71" s="8"/>
      <c r="E71" s="72" t="s">
        <v>49</v>
      </c>
      <c r="F71" s="73" t="e">
        <f>F69+F67</f>
        <v>#DIV/0!</v>
      </c>
      <c r="G71" s="74"/>
      <c r="H71" s="8"/>
      <c r="I71" s="8"/>
      <c r="J71" s="8"/>
      <c r="K71" s="53" t="e">
        <f>IF(F69&gt;E10,"Buy",IF(E10&gt;F71,"Sell","Hold"))</f>
        <v>#DIV/0!</v>
      </c>
      <c r="L71" s="9"/>
    </row>
    <row r="72" spans="1:12" ht="12.75">
      <c r="A72" s="15"/>
      <c r="B72" s="8"/>
      <c r="C72" s="8"/>
      <c r="D72" s="8"/>
      <c r="E72" s="8"/>
      <c r="F72" s="8"/>
      <c r="G72" s="8"/>
      <c r="H72" s="8"/>
      <c r="I72" s="8"/>
      <c r="J72" s="8"/>
      <c r="K72" s="8"/>
      <c r="L72" s="9"/>
    </row>
    <row r="73" spans="1:12" ht="12.7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6" spans="1:12" ht="15.75">
      <c r="A76" s="13" t="s">
        <v>51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1:12" ht="12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9"/>
    </row>
    <row r="78" spans="1:12" ht="12.75">
      <c r="A78" s="7"/>
      <c r="B78" s="8"/>
      <c r="C78" s="8"/>
      <c r="D78" s="14" t="s">
        <v>53</v>
      </c>
      <c r="E78" s="56" t="e">
        <f>F64</f>
        <v>#DIV/0!</v>
      </c>
      <c r="F78" s="8"/>
      <c r="G78" s="8"/>
      <c r="H78" s="8"/>
      <c r="I78" s="8"/>
      <c r="J78" s="8"/>
      <c r="K78" s="8"/>
      <c r="L78" s="9"/>
    </row>
    <row r="79" spans="1:12" ht="12.75">
      <c r="A79" s="7"/>
      <c r="B79" s="8"/>
      <c r="C79" s="8"/>
      <c r="D79" s="14" t="s">
        <v>54</v>
      </c>
      <c r="E79" s="56" t="e">
        <f>F66</f>
        <v>#DIV/0!</v>
      </c>
      <c r="F79" s="8"/>
      <c r="G79" s="8"/>
      <c r="H79" s="8"/>
      <c r="I79" s="8"/>
      <c r="J79" s="8"/>
      <c r="K79" s="8"/>
      <c r="L79" s="9"/>
    </row>
    <row r="80" spans="1:12" ht="12.75">
      <c r="A80" s="7"/>
      <c r="B80" s="8"/>
      <c r="C80" s="8"/>
      <c r="D80" s="14" t="s">
        <v>52</v>
      </c>
      <c r="E80" s="56" t="e">
        <f>((0.15/100)+1)^10*E79</f>
        <v>#DIV/0!</v>
      </c>
      <c r="F80" s="8"/>
      <c r="G80" s="8"/>
      <c r="H80" s="8"/>
      <c r="I80" s="8"/>
      <c r="J80" s="8"/>
      <c r="K80" s="53" t="str">
        <f>IF(F78&gt;E10,"Buy",IF(E10&gt;F80,"Sell","Hold"))</f>
        <v>Hold</v>
      </c>
      <c r="L80" s="9"/>
    </row>
    <row r="81" spans="1:12" ht="12.7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9"/>
    </row>
    <row r="82" spans="1:12" ht="12.7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</row>
  </sheetData>
  <sheetProtection/>
  <mergeCells count="21">
    <mergeCell ref="G19:G20"/>
    <mergeCell ref="D2:K7"/>
    <mergeCell ref="A13:C29"/>
    <mergeCell ref="B3:C3"/>
    <mergeCell ref="B4:C4"/>
    <mergeCell ref="G10:G11"/>
    <mergeCell ref="G18:K18"/>
    <mergeCell ref="G9:J9"/>
    <mergeCell ref="K19:K20"/>
    <mergeCell ref="H10:H11"/>
    <mergeCell ref="J10:J11"/>
    <mergeCell ref="A32:A33"/>
    <mergeCell ref="B32:B33"/>
    <mergeCell ref="C32:C33"/>
    <mergeCell ref="I19:I20"/>
    <mergeCell ref="J19:J20"/>
    <mergeCell ref="A8:C11"/>
    <mergeCell ref="A12:C12"/>
    <mergeCell ref="A31:C31"/>
    <mergeCell ref="H19:H20"/>
    <mergeCell ref="I10:I11"/>
  </mergeCells>
  <hyperlinks>
    <hyperlink ref="A48" r:id="rId1" display="GetNasdaqSummary"/>
    <hyperlink ref="A47" r:id="rId2" display="getDataFromProfile"/>
    <hyperlink ref="A46" r:id="rId3" display="get5YearData"/>
    <hyperlink ref="A45" r:id="rId4" display="getValueAnalysis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ICSA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Contractor</dc:creator>
  <cp:keywords/>
  <dc:description/>
  <cp:lastModifiedBy>mark bates</cp:lastModifiedBy>
  <dcterms:created xsi:type="dcterms:W3CDTF">2013-02-06T20:01:04Z</dcterms:created>
  <dcterms:modified xsi:type="dcterms:W3CDTF">2014-08-17T14:46:06Z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